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Area" localSheetId="0">'Лист1'!$A$1:$G$75</definedName>
  </definedNames>
  <calcPr fullCalcOnLoad="1"/>
</workbook>
</file>

<file path=xl/sharedStrings.xml><?xml version="1.0" encoding="utf-8"?>
<sst xmlns="http://schemas.openxmlformats.org/spreadsheetml/2006/main" count="131" uniqueCount="131">
  <si>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</si>
  <si>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</si>
  <si>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</si>
  <si>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</si>
  <si>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</si>
  <si>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</si>
  <si>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</si>
  <si>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</si>
  <si>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</si>
  <si>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</si>
  <si>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</si>
  <si>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</si>
  <si>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</si>
  <si>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</si>
  <si>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</si>
  <si>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</si>
  <si>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</si>
  <si>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</si>
  <si>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</si>
  <si>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</si>
  <si>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</si>
  <si>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</si>
  <si>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</si>
  <si>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</si>
  <si>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</si>
  <si>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</si>
  <si>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</si>
  <si>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</si>
  <si>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</si>
  <si>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</si>
  <si>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</si>
  <si>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</si>
  <si>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</si>
  <si>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</si>
  <si>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</si>
  <si>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</si>
  <si>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</si>
  <si>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</si>
  <si>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</si>
  <si>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</si>
  <si>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</si>
  <si>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</si>
  <si>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</si>
  <si>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</si>
  <si>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</si>
  <si>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</si>
  <si>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</si>
  <si>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</si>
  <si>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</si>
  <si>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</si>
  <si>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</si>
  <si>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</si>
  <si>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</si>
  <si>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</si>
  <si>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</si>
  <si>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</si>
  <si>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</si>
  <si>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</si>
  <si>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</si>
  <si>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</si>
  <si>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</si>
  <si>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</si>
  <si>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</si>
  <si>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</si>
  <si>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</si>
  <si>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</si>
  <si>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</si>
  <si>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</si>
  <si>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</si>
  <si>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</si>
  <si>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</si>
  <si>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</si>
  <si>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</si>
  <si>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</si>
  <si>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</si>
  <si>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</si>
  <si>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</si>
  <si>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</si>
  <si>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</si>
  <si>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</si>
  <si>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</si>
  <si>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</si>
  <si>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</si>
  <si>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</si>
  <si>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</si>
  <si>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</si>
  <si>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</si>
  <si>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</si>
  <si>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</si>
  <si>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</si>
  <si>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</si>
  <si>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</si>
  <si>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</si>
  <si>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</si>
  <si>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</si>
  <si>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</si>
  <si>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</si>
  <si>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</si>
  <si>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1 14 06013 05 0000 430</t>
  </si>
  <si>
    <t xml:space="preserve">1 05 01000 00 0000 110
</t>
  </si>
  <si>
    <t>Налог, взимаемый в связи с применением упрощенной системы налогообложения</t>
  </si>
  <si>
    <t>Сумма                     на 2022 год</t>
  </si>
  <si>
    <t>Сумма            на 2023 год</t>
  </si>
  <si>
    <t>Сумма                     на 2021 год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</si>
  <si>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</si>
  <si>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</si>
  <si>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</si>
  <si>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</si>
  <si>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</si>
  <si>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</si>
  <si>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бюджетам из краевого бюджета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</si>
  <si>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</si>
  <si>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</si>
  <si>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</si>
  <si>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</si>
  <si>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</si>
  <si>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</si>
  <si>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2 02 36900 05 0000 150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</si>
  <si>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</si>
  <si>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</si>
  <si>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</si>
  <si>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</si>
  <si>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Исполнено</t>
  </si>
  <si>
    <t>% исполнения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</si>
  <si>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</si>
  <si>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значение, прошлых лет из бюджетов поселений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</si>
  <si>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</si>
  <si>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</si>
  <si>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 доходов районного бюджета за 1 квартал 2021года</t>
  </si>
  <si>
    <t>Приложение 1 к решению Думы</t>
  </si>
  <si>
    <t xml:space="preserve"> № 72 от 27.05.2021г.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</si>
</sst>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top" shrinkToFit="1"/>
      <protection/>
    </xf>
    <xf numFmtId="4" fontId="36" fillId="20" borderId="1">
      <alignment horizontal="right" vertical="top" shrinkToFi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5" fillId="34" borderId="11" xfId="0" applyFont="1" applyFill="1" applyBorder="1" applyAlignment="1">
      <alignment horizontal="justify" vertical="top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horizontal="justify" vertical="top" wrapText="1"/>
    </xf>
    <xf numFmtId="180" fontId="6" fillId="34" borderId="11" xfId="0" applyNumberFormat="1" applyFont="1" applyFill="1" applyBorder="1" applyAlignment="1">
      <alignment horizontal="right" wrapText="1"/>
    </xf>
    <xf numFmtId="178" fontId="1" fillId="34" borderId="11" xfId="0" applyNumberFormat="1" applyFont="1" applyFill="1" applyBorder="1" applyAlignment="1">
      <alignment horizontal="right" wrapText="1"/>
    </xf>
    <xf numFmtId="0" fontId="1" fillId="34" borderId="11" xfId="0" applyNumberFormat="1" applyFont="1" applyFill="1" applyBorder="1" applyAlignment="1">
      <alignment horizontal="justify" vertical="top" wrapText="1"/>
    </xf>
    <xf numFmtId="4" fontId="1" fillId="34" borderId="11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34" borderId="11" xfId="0" applyFont="1" applyFill="1" applyBorder="1" applyAlignment="1">
      <alignment horizontal="justify" vertical="top" wrapText="1"/>
    </xf>
    <xf numFmtId="180" fontId="1" fillId="34" borderId="11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/>
    </xf>
    <xf numFmtId="181" fontId="1" fillId="34" borderId="11" xfId="0" applyNumberFormat="1" applyFont="1" applyFill="1" applyBorder="1" applyAlignment="1">
      <alignment horizontal="right" wrapText="1"/>
    </xf>
    <xf numFmtId="4" fontId="0" fillId="34" borderId="0" xfId="0" applyNumberFormat="1" applyFont="1" applyFill="1" applyAlignment="1">
      <alignment/>
    </xf>
    <xf numFmtId="180" fontId="5" fillId="34" borderId="11" xfId="0" applyNumberFormat="1" applyFont="1" applyFill="1" applyBorder="1" applyAlignment="1">
      <alignment horizontal="right" shrinkToFit="1"/>
    </xf>
    <xf numFmtId="180" fontId="1" fillId="34" borderId="11" xfId="0" applyNumberFormat="1" applyFont="1" applyFill="1" applyBorder="1" applyAlignment="1">
      <alignment horizontal="right" shrinkToFit="1"/>
    </xf>
    <xf numFmtId="0" fontId="0" fillId="34" borderId="0" xfId="0" applyFill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4" fontId="52" fillId="34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top" wrapText="1"/>
    </xf>
    <xf numFmtId="3" fontId="52" fillId="34" borderId="11" xfId="0" applyNumberFormat="1" applyFont="1" applyFill="1" applyBorder="1" applyAlignment="1">
      <alignment horizontal="center" vertical="top" wrapText="1"/>
    </xf>
    <xf numFmtId="49" fontId="52" fillId="34" borderId="11" xfId="0" applyNumberFormat="1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justify" vertical="top" wrapText="1"/>
    </xf>
    <xf numFmtId="4" fontId="53" fillId="34" borderId="11" xfId="0" applyNumberFormat="1" applyFont="1" applyFill="1" applyBorder="1" applyAlignment="1">
      <alignment horizontal="right" wrapText="1"/>
    </xf>
    <xf numFmtId="0" fontId="52" fillId="0" borderId="11" xfId="0" applyFont="1" applyFill="1" applyBorder="1" applyAlignment="1">
      <alignment horizontal="justify" vertical="top" wrapText="1"/>
    </xf>
    <xf numFmtId="4" fontId="52" fillId="34" borderId="11" xfId="0" applyNumberFormat="1" applyFont="1" applyFill="1" applyBorder="1" applyAlignment="1">
      <alignment horizontal="right" wrapText="1"/>
    </xf>
    <xf numFmtId="0" fontId="52" fillId="0" borderId="0" xfId="0" applyFont="1" applyAlignment="1">
      <alignment horizontal="justify" wrapText="1"/>
    </xf>
    <xf numFmtId="0" fontId="52" fillId="0" borderId="11" xfId="0" applyFont="1" applyBorder="1" applyAlignment="1">
      <alignment horizontal="justify" vertical="top" wrapText="1"/>
    </xf>
    <xf numFmtId="49" fontId="52" fillId="34" borderId="12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 horizontal="justify" vertical="top" wrapText="1"/>
    </xf>
    <xf numFmtId="4" fontId="52" fillId="34" borderId="12" xfId="0" applyNumberFormat="1" applyFont="1" applyFill="1" applyBorder="1" applyAlignment="1">
      <alignment horizontal="right" wrapText="1"/>
    </xf>
    <xf numFmtId="0" fontId="52" fillId="34" borderId="11" xfId="0" applyFont="1" applyFill="1" applyBorder="1" applyAlignment="1">
      <alignment horizontal="center" vertical="top"/>
    </xf>
    <xf numFmtId="0" fontId="52" fillId="0" borderId="11" xfId="0" applyNumberFormat="1" applyFont="1" applyBorder="1" applyAlignment="1">
      <alignment horizontal="justify" vertical="top" wrapText="1"/>
    </xf>
    <xf numFmtId="0" fontId="52" fillId="34" borderId="12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49" fontId="52" fillId="34" borderId="11" xfId="0" applyNumberFormat="1" applyFont="1" applyFill="1" applyBorder="1" applyAlignment="1">
      <alignment horizontal="center" vertical="top"/>
    </xf>
    <xf numFmtId="173" fontId="1" fillId="0" borderId="11" xfId="62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183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180" fontId="1" fillId="34" borderId="11" xfId="0" applyNumberFormat="1" applyFont="1" applyFill="1" applyBorder="1" applyAlignment="1">
      <alignment horizontal="right" shrinkToFit="1"/>
    </xf>
    <xf numFmtId="183" fontId="1" fillId="0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justify" vertical="top" wrapText="1"/>
    </xf>
    <xf numFmtId="4" fontId="1" fillId="34" borderId="11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justify" vertical="top" wrapText="1"/>
    </xf>
    <xf numFmtId="178" fontId="1" fillId="34" borderId="11" xfId="0" applyNumberFormat="1" applyFont="1" applyFill="1" applyBorder="1" applyAlignment="1">
      <alignment horizontal="right" wrapText="1"/>
    </xf>
    <xf numFmtId="3" fontId="1" fillId="34" borderId="1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vertical="center" wrapText="1"/>
    </xf>
    <xf numFmtId="49" fontId="52" fillId="34" borderId="13" xfId="0" applyNumberFormat="1" applyFont="1" applyFill="1" applyBorder="1" applyAlignment="1">
      <alignment horizontal="center" vertical="top" wrapText="1"/>
    </xf>
    <xf numFmtId="49" fontId="52" fillId="0" borderId="13" xfId="0" applyNumberFormat="1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right" wrapText="1"/>
    </xf>
    <xf numFmtId="4" fontId="6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shrinkToFit="1"/>
    </xf>
    <xf numFmtId="4" fontId="1" fillId="34" borderId="11" xfId="0" applyNumberFormat="1" applyFont="1" applyFill="1" applyBorder="1" applyAlignment="1">
      <alignment horizontal="right" shrinkToFit="1"/>
    </xf>
    <xf numFmtId="4" fontId="5" fillId="3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7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0</xdr:rowOff>
    </xdr:from>
    <xdr:to>
      <xdr:col>8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49050" y="79057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790575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4</xdr:row>
      <xdr:rowOff>0</xdr:rowOff>
    </xdr:from>
    <xdr:to>
      <xdr:col>8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1477625" y="790575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31.375" style="3" customWidth="1"/>
    <col min="2" max="2" width="54.375" style="1" customWidth="1"/>
    <col min="3" max="3" width="23.75390625" style="21" customWidth="1"/>
    <col min="4" max="5" width="20.375" style="21" customWidth="1"/>
    <col min="6" max="6" width="16.375" style="24" hidden="1" customWidth="1"/>
    <col min="7" max="7" width="15.25390625" style="24" hidden="1" customWidth="1"/>
    <col min="8" max="16384" width="9.125" style="1" customWidth="1"/>
  </cols>
  <sheetData>
    <row r="1" spans="3:7" ht="16.5">
      <c r="C1" s="68" t="s">
        <v>129</v>
      </c>
      <c r="D1" s="68"/>
      <c r="E1" s="68"/>
      <c r="F1" s="68"/>
      <c r="G1" s="68"/>
    </row>
    <row r="2" spans="3:7" ht="16.5">
      <c r="C2" s="68" t="s">
        <v>22</v>
      </c>
      <c r="D2" s="68"/>
      <c r="E2" s="68"/>
      <c r="F2" s="68"/>
      <c r="G2" s="68"/>
    </row>
    <row r="3" spans="3:7" ht="16.5">
      <c r="C3" s="68" t="s">
        <v>130</v>
      </c>
      <c r="D3" s="68"/>
      <c r="E3" s="68"/>
      <c r="F3" s="68"/>
      <c r="G3" s="68"/>
    </row>
    <row r="5" spans="1:7" ht="18.75" customHeight="1">
      <c r="A5" s="63" t="s">
        <v>21</v>
      </c>
      <c r="B5" s="63"/>
      <c r="C5" s="63"/>
      <c r="D5" s="63"/>
      <c r="E5" s="63"/>
      <c r="F5" s="63"/>
      <c r="G5" s="63"/>
    </row>
    <row r="6" spans="1:7" ht="18.75" customHeight="1">
      <c r="A6" s="63" t="s">
        <v>128</v>
      </c>
      <c r="B6" s="64"/>
      <c r="C6" s="64"/>
      <c r="D6" s="64"/>
      <c r="E6" s="64"/>
      <c r="F6" s="64"/>
      <c r="G6" s="64"/>
    </row>
    <row r="7" spans="1:7" ht="18.75" customHeight="1">
      <c r="A7" s="47"/>
      <c r="B7" s="47"/>
      <c r="C7" s="47"/>
      <c r="D7" s="47"/>
      <c r="E7" s="47"/>
      <c r="F7" s="47"/>
      <c r="G7" s="55" t="s">
        <v>32</v>
      </c>
    </row>
    <row r="8" spans="1:7" ht="75" customHeight="1">
      <c r="A8" s="25" t="s">
        <v>0</v>
      </c>
      <c r="B8" s="25" t="s">
        <v>1</v>
      </c>
      <c r="C8" s="26" t="s">
        <v>103</v>
      </c>
      <c r="D8" s="44" t="s">
        <v>122</v>
      </c>
      <c r="E8" s="45" t="s">
        <v>123</v>
      </c>
      <c r="F8" s="26" t="s">
        <v>101</v>
      </c>
      <c r="G8" s="26" t="s">
        <v>102</v>
      </c>
    </row>
    <row r="9" spans="1:7" ht="18.75">
      <c r="A9" s="27">
        <v>1</v>
      </c>
      <c r="B9" s="27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</row>
    <row r="10" spans="1:7" ht="37.5">
      <c r="A10" s="29" t="s">
        <v>2</v>
      </c>
      <c r="B10" s="30" t="s">
        <v>20</v>
      </c>
      <c r="C10" s="31">
        <f>C11+C13+C15+C20+C23+C29+C31+C33+C35+C36</f>
        <v>474493</v>
      </c>
      <c r="D10" s="31">
        <f>D11+D13+D15+D20+D23+D29+D31+D33+D35+D36</f>
        <v>103657.34000000001</v>
      </c>
      <c r="E10" s="46">
        <f aca="true" t="shared" si="0" ref="E10:E75">D10/C10*100</f>
        <v>21.845915535108002</v>
      </c>
      <c r="F10" s="31">
        <f>F11+F13+F15+F20+F23+F29+F31+F33+F35+F36</f>
        <v>483621</v>
      </c>
      <c r="G10" s="31">
        <f>G11+G13+G15+G20+G23+G29+G31+G33+G35+G36</f>
        <v>494798</v>
      </c>
    </row>
    <row r="11" spans="1:7" ht="18.75">
      <c r="A11" s="29" t="s">
        <v>3</v>
      </c>
      <c r="B11" s="32" t="s">
        <v>4</v>
      </c>
      <c r="C11" s="33">
        <f>SUM(C12)</f>
        <v>391306</v>
      </c>
      <c r="D11" s="33">
        <f>SUM(D12)</f>
        <v>81717.66</v>
      </c>
      <c r="E11" s="46">
        <f t="shared" si="0"/>
        <v>20.88331382600829</v>
      </c>
      <c r="F11" s="33">
        <f>SUM(F12)</f>
        <v>403045</v>
      </c>
      <c r="G11" s="33">
        <f>SUM(G12)</f>
        <v>415137</v>
      </c>
    </row>
    <row r="12" spans="1:7" ht="18.75">
      <c r="A12" s="29" t="s">
        <v>5</v>
      </c>
      <c r="B12" s="32" t="s">
        <v>6</v>
      </c>
      <c r="C12" s="33">
        <v>391306</v>
      </c>
      <c r="D12" s="33">
        <v>81717.66</v>
      </c>
      <c r="E12" s="46">
        <f t="shared" si="0"/>
        <v>20.88331382600829</v>
      </c>
      <c r="F12" s="33">
        <v>403045</v>
      </c>
      <c r="G12" s="33">
        <v>415137</v>
      </c>
    </row>
    <row r="13" spans="1:7" ht="55.5" customHeight="1">
      <c r="A13" s="29" t="s">
        <v>56</v>
      </c>
      <c r="B13" s="32" t="s">
        <v>57</v>
      </c>
      <c r="C13" s="33">
        <f>C14</f>
        <v>15100</v>
      </c>
      <c r="D13" s="33">
        <f>D14</f>
        <v>3882.76</v>
      </c>
      <c r="E13" s="46">
        <f t="shared" si="0"/>
        <v>25.71364238410596</v>
      </c>
      <c r="F13" s="33">
        <f>F14</f>
        <v>15100</v>
      </c>
      <c r="G13" s="33">
        <f>G14</f>
        <v>15100</v>
      </c>
    </row>
    <row r="14" spans="1:7" ht="56.25">
      <c r="A14" s="29" t="s">
        <v>58</v>
      </c>
      <c r="B14" s="32" t="s">
        <v>59</v>
      </c>
      <c r="C14" s="33">
        <v>15100</v>
      </c>
      <c r="D14" s="33">
        <v>3882.76</v>
      </c>
      <c r="E14" s="46">
        <f t="shared" si="0"/>
        <v>25.71364238410596</v>
      </c>
      <c r="F14" s="33">
        <v>15100</v>
      </c>
      <c r="G14" s="33">
        <v>15100</v>
      </c>
    </row>
    <row r="15" spans="1:7" ht="18.75">
      <c r="A15" s="29" t="s">
        <v>7</v>
      </c>
      <c r="B15" s="32" t="s">
        <v>8</v>
      </c>
      <c r="C15" s="33">
        <f>SUM(C16:C19)</f>
        <v>4207</v>
      </c>
      <c r="D15" s="33">
        <f>SUM(D16:D19)</f>
        <v>4456.58</v>
      </c>
      <c r="E15" s="46">
        <f t="shared" si="0"/>
        <v>105.93249346327549</v>
      </c>
      <c r="F15" s="33">
        <f>SUM(F16:F19)</f>
        <v>1666</v>
      </c>
      <c r="G15" s="33">
        <f>SUM(G16:G19)</f>
        <v>911</v>
      </c>
    </row>
    <row r="16" spans="1:7" ht="37.5">
      <c r="A16" s="29" t="s">
        <v>99</v>
      </c>
      <c r="B16" s="32" t="s">
        <v>100</v>
      </c>
      <c r="C16" s="33">
        <v>754</v>
      </c>
      <c r="D16" s="33">
        <v>137.41</v>
      </c>
      <c r="E16" s="46">
        <f t="shared" si="0"/>
        <v>18.22413793103448</v>
      </c>
      <c r="F16" s="33">
        <v>770</v>
      </c>
      <c r="G16" s="33">
        <v>0</v>
      </c>
    </row>
    <row r="17" spans="1:7" ht="37.5">
      <c r="A17" s="29" t="s">
        <v>34</v>
      </c>
      <c r="B17" s="32" t="s">
        <v>23</v>
      </c>
      <c r="C17" s="33">
        <v>2570</v>
      </c>
      <c r="D17" s="33">
        <v>1869.5</v>
      </c>
      <c r="E17" s="46">
        <f t="shared" si="0"/>
        <v>72.7431906614786</v>
      </c>
      <c r="F17" s="33">
        <v>0</v>
      </c>
      <c r="G17" s="33">
        <v>0</v>
      </c>
    </row>
    <row r="18" spans="1:7" ht="18.75">
      <c r="A18" s="29" t="s">
        <v>35</v>
      </c>
      <c r="B18" s="32" t="s">
        <v>9</v>
      </c>
      <c r="C18" s="33">
        <v>521</v>
      </c>
      <c r="D18" s="33">
        <v>473.79</v>
      </c>
      <c r="E18" s="46">
        <f t="shared" si="0"/>
        <v>90.93857965451056</v>
      </c>
      <c r="F18" s="33">
        <v>534</v>
      </c>
      <c r="G18" s="33">
        <v>549</v>
      </c>
    </row>
    <row r="19" spans="1:7" ht="75">
      <c r="A19" s="29" t="s">
        <v>68</v>
      </c>
      <c r="B19" s="34" t="s">
        <v>55</v>
      </c>
      <c r="C19" s="33">
        <v>362</v>
      </c>
      <c r="D19" s="33">
        <v>1975.88</v>
      </c>
      <c r="E19" s="46">
        <f t="shared" si="0"/>
        <v>545.8232044198895</v>
      </c>
      <c r="F19" s="33">
        <v>362</v>
      </c>
      <c r="G19" s="33">
        <v>362</v>
      </c>
    </row>
    <row r="20" spans="1:7" ht="18.75">
      <c r="A20" s="29" t="s">
        <v>10</v>
      </c>
      <c r="B20" s="32" t="s">
        <v>30</v>
      </c>
      <c r="C20" s="33">
        <f>C21+C22</f>
        <v>3830</v>
      </c>
      <c r="D20" s="33">
        <f>D21+D22</f>
        <v>1042.17</v>
      </c>
      <c r="E20" s="46">
        <f t="shared" si="0"/>
        <v>27.210704960835514</v>
      </c>
      <c r="F20" s="33">
        <f>F21+F22</f>
        <v>3860</v>
      </c>
      <c r="G20" s="33">
        <f>G21+G22</f>
        <v>3900</v>
      </c>
    </row>
    <row r="21" spans="1:7" ht="76.5" customHeight="1">
      <c r="A21" s="29" t="s">
        <v>67</v>
      </c>
      <c r="B21" s="35" t="s">
        <v>36</v>
      </c>
      <c r="C21" s="33">
        <v>3780</v>
      </c>
      <c r="D21" s="33">
        <v>1042.17</v>
      </c>
      <c r="E21" s="46">
        <f t="shared" si="0"/>
        <v>27.570634920634923</v>
      </c>
      <c r="F21" s="33">
        <v>3810</v>
      </c>
      <c r="G21" s="33">
        <v>3850</v>
      </c>
    </row>
    <row r="22" spans="1:7" ht="55.5" customHeight="1">
      <c r="A22" s="29" t="s">
        <v>73</v>
      </c>
      <c r="B22" s="35" t="s">
        <v>74</v>
      </c>
      <c r="C22" s="33">
        <v>50</v>
      </c>
      <c r="D22" s="33">
        <v>0</v>
      </c>
      <c r="E22" s="46">
        <f t="shared" si="0"/>
        <v>0</v>
      </c>
      <c r="F22" s="33">
        <v>50</v>
      </c>
      <c r="G22" s="33">
        <v>50</v>
      </c>
    </row>
    <row r="23" spans="1:7" ht="75">
      <c r="A23" s="36" t="s">
        <v>11</v>
      </c>
      <c r="B23" s="37" t="s">
        <v>12</v>
      </c>
      <c r="C23" s="38">
        <f>SUM(C24:C28)</f>
        <v>54100</v>
      </c>
      <c r="D23" s="38">
        <f>SUM(D24:D28)</f>
        <v>8308.6</v>
      </c>
      <c r="E23" s="46">
        <f t="shared" si="0"/>
        <v>15.357855822550833</v>
      </c>
      <c r="F23" s="38">
        <f>SUM(F24:F28)</f>
        <v>53900</v>
      </c>
      <c r="G23" s="38">
        <f>SUM(G24:G28)</f>
        <v>53600</v>
      </c>
    </row>
    <row r="24" spans="1:7" ht="152.25" customHeight="1">
      <c r="A24" s="39" t="s">
        <v>69</v>
      </c>
      <c r="B24" s="40" t="s">
        <v>75</v>
      </c>
      <c r="C24" s="33">
        <v>36300</v>
      </c>
      <c r="D24" s="33">
        <v>5806.9</v>
      </c>
      <c r="E24" s="46">
        <f t="shared" si="0"/>
        <v>15.996969696969696</v>
      </c>
      <c r="F24" s="33">
        <v>36300</v>
      </c>
      <c r="G24" s="33">
        <v>36300</v>
      </c>
    </row>
    <row r="25" spans="1:7" ht="96.75" customHeight="1">
      <c r="A25" s="39" t="s">
        <v>76</v>
      </c>
      <c r="B25" s="35" t="s">
        <v>77</v>
      </c>
      <c r="C25" s="33">
        <v>15500</v>
      </c>
      <c r="D25" s="33">
        <v>1854.67</v>
      </c>
      <c r="E25" s="46">
        <f t="shared" si="0"/>
        <v>11.965612903225807</v>
      </c>
      <c r="F25" s="33">
        <v>15500</v>
      </c>
      <c r="G25" s="33">
        <v>15500</v>
      </c>
    </row>
    <row r="26" spans="1:7" ht="112.5">
      <c r="A26" s="29" t="s">
        <v>24</v>
      </c>
      <c r="B26" s="35" t="s">
        <v>33</v>
      </c>
      <c r="C26" s="33">
        <v>1500</v>
      </c>
      <c r="D26" s="33">
        <v>327.97</v>
      </c>
      <c r="E26" s="46">
        <f t="shared" si="0"/>
        <v>21.86466666666667</v>
      </c>
      <c r="F26" s="33">
        <v>1300</v>
      </c>
      <c r="G26" s="33">
        <v>1000</v>
      </c>
    </row>
    <row r="27" spans="1:7" ht="168.75">
      <c r="A27" s="29" t="s">
        <v>126</v>
      </c>
      <c r="B27" s="35" t="s">
        <v>127</v>
      </c>
      <c r="C27" s="33">
        <v>0</v>
      </c>
      <c r="D27" s="33">
        <v>2.9</v>
      </c>
      <c r="E27" s="46">
        <v>0</v>
      </c>
      <c r="F27" s="33">
        <v>0</v>
      </c>
      <c r="G27" s="33">
        <v>0</v>
      </c>
    </row>
    <row r="28" spans="1:7" ht="131.25">
      <c r="A28" s="56" t="s">
        <v>80</v>
      </c>
      <c r="B28" s="57" t="s">
        <v>79</v>
      </c>
      <c r="C28" s="33">
        <v>800</v>
      </c>
      <c r="D28" s="33">
        <v>316.16</v>
      </c>
      <c r="E28" s="46">
        <f t="shared" si="0"/>
        <v>39.52</v>
      </c>
      <c r="F28" s="33">
        <v>800</v>
      </c>
      <c r="G28" s="33">
        <v>800</v>
      </c>
    </row>
    <row r="29" spans="1:7" ht="37.5">
      <c r="A29" s="29" t="s">
        <v>13</v>
      </c>
      <c r="B29" s="32" t="s">
        <v>14</v>
      </c>
      <c r="C29" s="33">
        <f>SUM(C30)</f>
        <v>2285</v>
      </c>
      <c r="D29" s="33">
        <f>SUM(D30)</f>
        <v>910.64</v>
      </c>
      <c r="E29" s="46">
        <f t="shared" si="0"/>
        <v>39.85295404814004</v>
      </c>
      <c r="F29" s="33">
        <f>SUM(F30)</f>
        <v>2285</v>
      </c>
      <c r="G29" s="33">
        <f>SUM(G30)</f>
        <v>2285</v>
      </c>
    </row>
    <row r="30" spans="1:7" ht="37.5">
      <c r="A30" s="29" t="s">
        <v>15</v>
      </c>
      <c r="B30" s="32" t="s">
        <v>16</v>
      </c>
      <c r="C30" s="33">
        <v>2285</v>
      </c>
      <c r="D30" s="33">
        <v>910.64</v>
      </c>
      <c r="E30" s="46">
        <f t="shared" si="0"/>
        <v>39.85295404814004</v>
      </c>
      <c r="F30" s="33">
        <v>2285</v>
      </c>
      <c r="G30" s="33">
        <v>2285</v>
      </c>
    </row>
    <row r="31" spans="1:7" ht="56.25">
      <c r="A31" s="41" t="s">
        <v>31</v>
      </c>
      <c r="B31" s="37" t="s">
        <v>37</v>
      </c>
      <c r="C31" s="38">
        <f>SUM(C32)</f>
        <v>110</v>
      </c>
      <c r="D31" s="38">
        <f>SUM(D32)</f>
        <v>367.3</v>
      </c>
      <c r="E31" s="46">
        <f t="shared" si="0"/>
        <v>333.90909090909093</v>
      </c>
      <c r="F31" s="38">
        <f>SUM(F32)</f>
        <v>110</v>
      </c>
      <c r="G31" s="38">
        <f>SUM(G32)</f>
        <v>110</v>
      </c>
    </row>
    <row r="32" spans="1:7" ht="37.5">
      <c r="A32" s="39" t="s">
        <v>38</v>
      </c>
      <c r="B32" s="35" t="s">
        <v>39</v>
      </c>
      <c r="C32" s="33">
        <v>110</v>
      </c>
      <c r="D32" s="33">
        <v>367.3</v>
      </c>
      <c r="E32" s="46">
        <f t="shared" si="0"/>
        <v>333.90909090909093</v>
      </c>
      <c r="F32" s="33">
        <v>110</v>
      </c>
      <c r="G32" s="33">
        <v>110</v>
      </c>
    </row>
    <row r="33" spans="1:7" ht="36.75" customHeight="1">
      <c r="A33" s="29" t="s">
        <v>17</v>
      </c>
      <c r="B33" s="32" t="s">
        <v>25</v>
      </c>
      <c r="C33" s="33">
        <f>SUM(C34)</f>
        <v>1555</v>
      </c>
      <c r="D33" s="33">
        <f>SUM(D34)</f>
        <v>2709.95</v>
      </c>
      <c r="E33" s="46">
        <f t="shared" si="0"/>
        <v>174.27331189710608</v>
      </c>
      <c r="F33" s="33">
        <f>SUM(F34)</f>
        <v>1555</v>
      </c>
      <c r="G33" s="33">
        <f>SUM(G34)</f>
        <v>1555</v>
      </c>
    </row>
    <row r="34" spans="1:7" ht="93.75">
      <c r="A34" s="39" t="s">
        <v>98</v>
      </c>
      <c r="B34" s="42" t="s">
        <v>70</v>
      </c>
      <c r="C34" s="33">
        <v>1555</v>
      </c>
      <c r="D34" s="33">
        <v>2709.95</v>
      </c>
      <c r="E34" s="46">
        <f t="shared" si="0"/>
        <v>174.27331189710608</v>
      </c>
      <c r="F34" s="33">
        <v>1555</v>
      </c>
      <c r="G34" s="33">
        <v>1555</v>
      </c>
    </row>
    <row r="35" spans="1:7" ht="37.5">
      <c r="A35" s="29" t="s">
        <v>18</v>
      </c>
      <c r="B35" s="32" t="s">
        <v>19</v>
      </c>
      <c r="C35" s="33">
        <v>2000</v>
      </c>
      <c r="D35" s="33">
        <v>266.49</v>
      </c>
      <c r="E35" s="46">
        <f t="shared" si="0"/>
        <v>13.3245</v>
      </c>
      <c r="F35" s="33">
        <v>2100</v>
      </c>
      <c r="G35" s="33">
        <v>2200</v>
      </c>
    </row>
    <row r="36" spans="1:7" ht="18.75">
      <c r="A36" s="43" t="s">
        <v>26</v>
      </c>
      <c r="B36" s="32" t="s">
        <v>27</v>
      </c>
      <c r="C36" s="33">
        <f>SUM(C37)</f>
        <v>0</v>
      </c>
      <c r="D36" s="33">
        <f>SUM(D37)</f>
        <v>-4.81</v>
      </c>
      <c r="E36" s="46">
        <v>0</v>
      </c>
      <c r="F36" s="33">
        <f>SUM(F37)</f>
        <v>0</v>
      </c>
      <c r="G36" s="33">
        <f>SUM(G37)</f>
        <v>0</v>
      </c>
    </row>
    <row r="37" spans="1:7" ht="37.5">
      <c r="A37" s="43" t="s">
        <v>28</v>
      </c>
      <c r="B37" s="32" t="s">
        <v>29</v>
      </c>
      <c r="C37" s="33">
        <v>0</v>
      </c>
      <c r="D37" s="33">
        <v>-4.81</v>
      </c>
      <c r="E37" s="46">
        <v>0</v>
      </c>
      <c r="F37" s="33">
        <v>0</v>
      </c>
      <c r="G37" s="33">
        <v>0</v>
      </c>
    </row>
    <row r="38" spans="1:7" ht="18.75">
      <c r="A38" s="2" t="s">
        <v>40</v>
      </c>
      <c r="B38" s="7" t="s">
        <v>41</v>
      </c>
      <c r="C38" s="58">
        <f>C39+C74</f>
        <v>673338.6111700002</v>
      </c>
      <c r="D38" s="58">
        <f>D39+D74</f>
        <v>118435.89820000001</v>
      </c>
      <c r="E38" s="46">
        <f t="shared" si="0"/>
        <v>17.589351959811804</v>
      </c>
      <c r="F38" s="22">
        <f>F39</f>
        <v>551866.99846</v>
      </c>
      <c r="G38" s="22">
        <f>G39</f>
        <v>579424.59486</v>
      </c>
    </row>
    <row r="39" spans="1:7" ht="56.25">
      <c r="A39" s="2" t="s">
        <v>42</v>
      </c>
      <c r="B39" s="8" t="s">
        <v>43</v>
      </c>
      <c r="C39" s="14">
        <f>C40+C43+C49+C71</f>
        <v>673338.6111700002</v>
      </c>
      <c r="D39" s="14">
        <f>D40+D43+D49+D71</f>
        <v>117590.86797</v>
      </c>
      <c r="E39" s="46">
        <f t="shared" si="0"/>
        <v>17.463853404407168</v>
      </c>
      <c r="F39" s="23">
        <f>F40+F43+F49+F71</f>
        <v>551866.99846</v>
      </c>
      <c r="G39" s="23">
        <f>G40+G43+G49+G71</f>
        <v>579424.59486</v>
      </c>
    </row>
    <row r="40" spans="1:7" ht="37.5">
      <c r="A40" s="2" t="s">
        <v>83</v>
      </c>
      <c r="B40" s="8" t="s">
        <v>44</v>
      </c>
      <c r="C40" s="14">
        <f>C41+C42</f>
        <v>0</v>
      </c>
      <c r="D40" s="14">
        <f>D41+D42</f>
        <v>0</v>
      </c>
      <c r="E40" s="46">
        <v>0</v>
      </c>
      <c r="F40" s="9">
        <f>F41+F42</f>
        <v>0</v>
      </c>
      <c r="G40" s="9">
        <f>G41+G42</f>
        <v>0</v>
      </c>
    </row>
    <row r="41" spans="1:7" ht="44.25" customHeight="1">
      <c r="A41" s="4" t="s">
        <v>84</v>
      </c>
      <c r="B41" s="10" t="s">
        <v>45</v>
      </c>
      <c r="C41" s="59">
        <v>0</v>
      </c>
      <c r="D41" s="59">
        <v>0</v>
      </c>
      <c r="E41" s="46">
        <v>0</v>
      </c>
      <c r="F41" s="11">
        <v>0</v>
      </c>
      <c r="G41" s="11">
        <v>0</v>
      </c>
    </row>
    <row r="42" spans="1:7" ht="58.5" customHeight="1">
      <c r="A42" s="4" t="s">
        <v>85</v>
      </c>
      <c r="B42" s="10" t="s">
        <v>72</v>
      </c>
      <c r="C42" s="59">
        <v>0</v>
      </c>
      <c r="D42" s="59">
        <v>0</v>
      </c>
      <c r="E42" s="46">
        <v>0</v>
      </c>
      <c r="F42" s="11">
        <v>0</v>
      </c>
      <c r="G42" s="11">
        <v>0</v>
      </c>
    </row>
    <row r="43" spans="1:7" ht="56.25">
      <c r="A43" s="2" t="s">
        <v>86</v>
      </c>
      <c r="B43" s="8" t="s">
        <v>46</v>
      </c>
      <c r="C43" s="59">
        <f>C44+C45+C46+C47+C48</f>
        <v>141029.82510000002</v>
      </c>
      <c r="D43" s="59">
        <f>D44+D45+D46+D47+D48</f>
        <v>1023.88236</v>
      </c>
      <c r="E43" s="46">
        <f t="shared" si="0"/>
        <v>0.7260041337171026</v>
      </c>
      <c r="F43" s="11">
        <f>F44+F45+F46+F47+F48</f>
        <v>3664.66355</v>
      </c>
      <c r="G43" s="11">
        <f>G44+G45+G46+G47+G48</f>
        <v>6795.28721</v>
      </c>
    </row>
    <row r="44" spans="1:7" s="6" customFormat="1" ht="77.25" customHeight="1">
      <c r="A44" s="2" t="s">
        <v>96</v>
      </c>
      <c r="B44" s="8" t="s">
        <v>97</v>
      </c>
      <c r="C44" s="14">
        <v>2087.84344</v>
      </c>
      <c r="D44" s="14">
        <v>0</v>
      </c>
      <c r="E44" s="46">
        <f t="shared" si="0"/>
        <v>0</v>
      </c>
      <c r="F44" s="9">
        <v>1952.85402</v>
      </c>
      <c r="G44" s="9">
        <v>1915.8712</v>
      </c>
    </row>
    <row r="45" spans="1:7" s="6" customFormat="1" ht="37.5" customHeight="1">
      <c r="A45" s="2" t="s">
        <v>104</v>
      </c>
      <c r="B45" s="8" t="s">
        <v>105</v>
      </c>
      <c r="C45" s="14">
        <v>0</v>
      </c>
      <c r="D45" s="14">
        <v>0</v>
      </c>
      <c r="E45" s="46">
        <v>0</v>
      </c>
      <c r="F45" s="12">
        <v>0</v>
      </c>
      <c r="G45" s="12">
        <v>333.46318</v>
      </c>
    </row>
    <row r="46" spans="1:7" s="6" customFormat="1" ht="55.5" customHeight="1">
      <c r="A46" s="2" t="s">
        <v>87</v>
      </c>
      <c r="B46" s="8" t="s">
        <v>71</v>
      </c>
      <c r="C46" s="14">
        <v>1789.0064</v>
      </c>
      <c r="D46" s="14">
        <v>0</v>
      </c>
      <c r="E46" s="46">
        <f t="shared" si="0"/>
        <v>0</v>
      </c>
      <c r="F46" s="20">
        <v>1330.34453</v>
      </c>
      <c r="G46" s="20">
        <v>1362.47147</v>
      </c>
    </row>
    <row r="47" spans="1:7" s="6" customFormat="1" ht="41.25" customHeight="1">
      <c r="A47" s="2" t="s">
        <v>106</v>
      </c>
      <c r="B47" s="8" t="s">
        <v>107</v>
      </c>
      <c r="C47" s="14">
        <v>0</v>
      </c>
      <c r="D47" s="14">
        <v>0</v>
      </c>
      <c r="E47" s="46">
        <v>0</v>
      </c>
      <c r="F47" s="20">
        <v>0</v>
      </c>
      <c r="G47" s="20">
        <v>2802.01636</v>
      </c>
    </row>
    <row r="48" spans="1:7" s="6" customFormat="1" ht="18.75">
      <c r="A48" s="2" t="s">
        <v>88</v>
      </c>
      <c r="B48" s="8" t="s">
        <v>47</v>
      </c>
      <c r="C48" s="14">
        <v>137152.97526</v>
      </c>
      <c r="D48" s="14">
        <v>1023.88236</v>
      </c>
      <c r="E48" s="46">
        <f t="shared" si="0"/>
        <v>0.7465258103654207</v>
      </c>
      <c r="F48" s="9">
        <v>381.465</v>
      </c>
      <c r="G48" s="9">
        <v>381.465</v>
      </c>
    </row>
    <row r="49" spans="1:7" s="6" customFormat="1" ht="38.25" customHeight="1">
      <c r="A49" s="4" t="s">
        <v>89</v>
      </c>
      <c r="B49" s="8" t="s">
        <v>48</v>
      </c>
      <c r="C49" s="60">
        <f>C50+C64+C65+C66+C67+C68+C69+C70</f>
        <v>503442.48607000004</v>
      </c>
      <c r="D49" s="60">
        <f>D50+D64+D65+D66+D67+D68+D69+D70</f>
        <v>109941.98461</v>
      </c>
      <c r="E49" s="46">
        <f t="shared" si="0"/>
        <v>21.83804260705827</v>
      </c>
      <c r="F49" s="23">
        <f>F50+F64+F65+F66+F67+F68+F69+F70</f>
        <v>521292.33491</v>
      </c>
      <c r="G49" s="23">
        <f>G50+G64+G65+G66+G67+G68+G69+G70</f>
        <v>545719.30765</v>
      </c>
    </row>
    <row r="50" spans="1:7" ht="37.5" customHeight="1">
      <c r="A50" s="4" t="s">
        <v>90</v>
      </c>
      <c r="B50" s="16" t="s">
        <v>50</v>
      </c>
      <c r="C50" s="61">
        <f>SUM(C51:C63)</f>
        <v>477140.75332</v>
      </c>
      <c r="D50" s="61">
        <f>SUM(D51:D63)</f>
        <v>104387.05155</v>
      </c>
      <c r="E50" s="49">
        <f t="shared" si="0"/>
        <v>21.877622236973668</v>
      </c>
      <c r="F50" s="48">
        <f>SUM(F51:F63)</f>
        <v>489892.82205</v>
      </c>
      <c r="G50" s="48">
        <f>SUM(G51:G63)</f>
        <v>514667.61015</v>
      </c>
    </row>
    <row r="51" spans="1:7" ht="112.5">
      <c r="A51" s="65"/>
      <c r="B51" s="50" t="s">
        <v>51</v>
      </c>
      <c r="C51" s="51">
        <v>295260.578</v>
      </c>
      <c r="D51" s="51">
        <v>70005.04817</v>
      </c>
      <c r="E51" s="49">
        <f t="shared" si="0"/>
        <v>23.709581768142442</v>
      </c>
      <c r="F51" s="51">
        <v>312609.077</v>
      </c>
      <c r="G51" s="51">
        <v>331019.766</v>
      </c>
    </row>
    <row r="52" spans="1:7" ht="112.5" customHeight="1">
      <c r="A52" s="66"/>
      <c r="B52" s="50" t="s">
        <v>61</v>
      </c>
      <c r="C52" s="51">
        <v>94558.373</v>
      </c>
      <c r="D52" s="51">
        <v>18900</v>
      </c>
      <c r="E52" s="49">
        <f t="shared" si="0"/>
        <v>19.98765355237235</v>
      </c>
      <c r="F52" s="51">
        <v>98344.348</v>
      </c>
      <c r="G52" s="51">
        <v>104163.973</v>
      </c>
    </row>
    <row r="53" spans="1:7" ht="136.5" customHeight="1">
      <c r="A53" s="66"/>
      <c r="B53" s="50" t="s">
        <v>82</v>
      </c>
      <c r="C53" s="51">
        <v>4645</v>
      </c>
      <c r="D53" s="51">
        <v>600</v>
      </c>
      <c r="E53" s="49">
        <f t="shared" si="0"/>
        <v>12.917115177610333</v>
      </c>
      <c r="F53" s="51">
        <v>4645</v>
      </c>
      <c r="G53" s="51">
        <v>4645</v>
      </c>
    </row>
    <row r="54" spans="1:7" ht="76.5" customHeight="1">
      <c r="A54" s="66"/>
      <c r="B54" s="52" t="s">
        <v>52</v>
      </c>
      <c r="C54" s="51">
        <v>22440.696</v>
      </c>
      <c r="D54" s="51">
        <v>5610.174</v>
      </c>
      <c r="E54" s="49">
        <f t="shared" si="0"/>
        <v>25</v>
      </c>
      <c r="F54" s="17">
        <v>22440.696</v>
      </c>
      <c r="G54" s="17">
        <v>22440.696</v>
      </c>
    </row>
    <row r="55" spans="1:7" ht="56.25">
      <c r="A55" s="66"/>
      <c r="B55" s="50" t="s">
        <v>60</v>
      </c>
      <c r="C55" s="51">
        <v>1955.701</v>
      </c>
      <c r="D55" s="51">
        <v>0</v>
      </c>
      <c r="E55" s="49">
        <f t="shared" si="0"/>
        <v>0</v>
      </c>
      <c r="F55" s="53">
        <v>0</v>
      </c>
      <c r="G55" s="53">
        <v>0</v>
      </c>
    </row>
    <row r="56" spans="1:7" ht="95.25" customHeight="1">
      <c r="A56" s="66"/>
      <c r="B56" s="50" t="s">
        <v>53</v>
      </c>
      <c r="C56" s="51">
        <v>794.861</v>
      </c>
      <c r="D56" s="51">
        <v>141.28018</v>
      </c>
      <c r="E56" s="49">
        <f t="shared" si="0"/>
        <v>17.774199514128885</v>
      </c>
      <c r="F56" s="17">
        <v>802.16</v>
      </c>
      <c r="G56" s="17">
        <v>831.647</v>
      </c>
    </row>
    <row r="57" spans="1:7" ht="121.5" customHeight="1">
      <c r="A57" s="66"/>
      <c r="B57" s="54" t="s">
        <v>63</v>
      </c>
      <c r="C57" s="51">
        <v>0.70872</v>
      </c>
      <c r="D57" s="51">
        <v>0</v>
      </c>
      <c r="E57" s="49">
        <f t="shared" si="0"/>
        <v>0</v>
      </c>
      <c r="F57" s="17">
        <v>0.7158</v>
      </c>
      <c r="G57" s="17">
        <v>0.74444</v>
      </c>
    </row>
    <row r="58" spans="1:7" ht="131.25">
      <c r="A58" s="66"/>
      <c r="B58" s="52" t="s">
        <v>64</v>
      </c>
      <c r="C58" s="51">
        <v>426.00537</v>
      </c>
      <c r="D58" s="51">
        <v>0</v>
      </c>
      <c r="E58" s="49">
        <f t="shared" si="0"/>
        <v>0</v>
      </c>
      <c r="F58" s="17">
        <v>426.00537</v>
      </c>
      <c r="G58" s="17">
        <v>426.00537</v>
      </c>
    </row>
    <row r="59" spans="1:7" ht="75">
      <c r="A59" s="66"/>
      <c r="B59" s="50" t="s">
        <v>121</v>
      </c>
      <c r="C59" s="51">
        <v>6855.25</v>
      </c>
      <c r="D59" s="51">
        <v>1499.565</v>
      </c>
      <c r="E59" s="49">
        <f t="shared" si="0"/>
        <v>21.8746945771489</v>
      </c>
      <c r="F59" s="17"/>
      <c r="G59" s="17"/>
    </row>
    <row r="60" spans="1:7" ht="93" customHeight="1">
      <c r="A60" s="66"/>
      <c r="B60" s="50" t="s">
        <v>118</v>
      </c>
      <c r="C60" s="51">
        <v>19248.2472</v>
      </c>
      <c r="D60" s="51">
        <v>94.63912</v>
      </c>
      <c r="E60" s="49">
        <f t="shared" si="0"/>
        <v>0.4916765615936187</v>
      </c>
      <c r="F60" s="17">
        <v>19248.2472</v>
      </c>
      <c r="G60" s="17">
        <v>19248.2472</v>
      </c>
    </row>
    <row r="61" spans="1:7" ht="188.25" customHeight="1">
      <c r="A61" s="66"/>
      <c r="B61" s="50" t="s">
        <v>81</v>
      </c>
      <c r="C61" s="51">
        <v>3.38708</v>
      </c>
      <c r="D61" s="51">
        <v>0</v>
      </c>
      <c r="E61" s="49">
        <f t="shared" si="0"/>
        <v>0</v>
      </c>
      <c r="F61" s="17">
        <v>3.38708</v>
      </c>
      <c r="G61" s="17">
        <v>3.38708</v>
      </c>
    </row>
    <row r="62" spans="1:7" ht="61.5" customHeight="1">
      <c r="A62" s="66"/>
      <c r="B62" s="50" t="s">
        <v>119</v>
      </c>
      <c r="C62" s="51">
        <v>2798.772</v>
      </c>
      <c r="D62" s="51">
        <v>426.67947</v>
      </c>
      <c r="E62" s="49">
        <f t="shared" si="0"/>
        <v>15.245238626083154</v>
      </c>
      <c r="F62" s="17">
        <v>2824.396</v>
      </c>
      <c r="G62" s="17">
        <v>2927.916</v>
      </c>
    </row>
    <row r="63" spans="1:7" ht="61.5" customHeight="1">
      <c r="A63" s="67"/>
      <c r="B63" s="50" t="s">
        <v>120</v>
      </c>
      <c r="C63" s="51">
        <v>28153.17395</v>
      </c>
      <c r="D63" s="51">
        <v>7109.66561</v>
      </c>
      <c r="E63" s="49">
        <f t="shared" si="0"/>
        <v>25.2535135918485</v>
      </c>
      <c r="F63" s="17">
        <v>28548.7896</v>
      </c>
      <c r="G63" s="17">
        <v>28960.22806</v>
      </c>
    </row>
    <row r="64" spans="1:7" ht="141" customHeight="1">
      <c r="A64" s="4" t="s">
        <v>91</v>
      </c>
      <c r="B64" s="15" t="s">
        <v>66</v>
      </c>
      <c r="C64" s="14">
        <v>3222.538</v>
      </c>
      <c r="D64" s="14">
        <v>800</v>
      </c>
      <c r="E64" s="46">
        <f t="shared" si="0"/>
        <v>24.82515334186905</v>
      </c>
      <c r="F64" s="14">
        <v>1555.789</v>
      </c>
      <c r="G64" s="14">
        <v>1412.35</v>
      </c>
    </row>
    <row r="65" spans="1:7" s="6" customFormat="1" ht="96" customHeight="1">
      <c r="A65" s="4" t="s">
        <v>92</v>
      </c>
      <c r="B65" s="16" t="s">
        <v>65</v>
      </c>
      <c r="C65" s="14">
        <v>43.27584</v>
      </c>
      <c r="D65" s="14">
        <v>0</v>
      </c>
      <c r="E65" s="46">
        <f t="shared" si="0"/>
        <v>0</v>
      </c>
      <c r="F65" s="17">
        <v>335.53206</v>
      </c>
      <c r="G65" s="17">
        <v>17.66316</v>
      </c>
    </row>
    <row r="66" spans="1:7" s="6" customFormat="1" ht="77.25" customHeight="1">
      <c r="A66" s="4" t="s">
        <v>111</v>
      </c>
      <c r="B66" s="16" t="s">
        <v>112</v>
      </c>
      <c r="C66" s="14">
        <v>881.24991</v>
      </c>
      <c r="D66" s="14">
        <v>21.60495</v>
      </c>
      <c r="E66" s="46">
        <f t="shared" si="0"/>
        <v>2.451625782293697</v>
      </c>
      <c r="F66" s="17">
        <v>940.2188</v>
      </c>
      <c r="G66" s="17">
        <v>977.83034</v>
      </c>
    </row>
    <row r="67" spans="1:7" s="6" customFormat="1" ht="96" customHeight="1">
      <c r="A67" s="4" t="s">
        <v>108</v>
      </c>
      <c r="B67" s="16" t="s">
        <v>109</v>
      </c>
      <c r="C67" s="14">
        <v>17992.8</v>
      </c>
      <c r="D67" s="14">
        <v>3959.69</v>
      </c>
      <c r="E67" s="46">
        <f t="shared" si="0"/>
        <v>22.007080610021788</v>
      </c>
      <c r="F67" s="17">
        <v>24848.05</v>
      </c>
      <c r="G67" s="17">
        <v>24848.05</v>
      </c>
    </row>
    <row r="68" spans="1:7" s="6" customFormat="1" ht="58.5" customHeight="1">
      <c r="A68" s="4" t="s">
        <v>114</v>
      </c>
      <c r="B68" s="16" t="s">
        <v>113</v>
      </c>
      <c r="C68" s="14">
        <v>460.728</v>
      </c>
      <c r="D68" s="14">
        <v>0</v>
      </c>
      <c r="E68" s="46">
        <f t="shared" si="0"/>
        <v>0</v>
      </c>
      <c r="F68" s="17"/>
      <c r="G68" s="17"/>
    </row>
    <row r="69" spans="1:7" s="6" customFormat="1" ht="57.75" customHeight="1">
      <c r="A69" s="4" t="s">
        <v>93</v>
      </c>
      <c r="B69" s="8" t="s">
        <v>49</v>
      </c>
      <c r="C69" s="14">
        <v>1701.454</v>
      </c>
      <c r="D69" s="14">
        <v>273.71637</v>
      </c>
      <c r="E69" s="46">
        <f t="shared" si="0"/>
        <v>16.08720365052479</v>
      </c>
      <c r="F69" s="9">
        <v>1701.454</v>
      </c>
      <c r="G69" s="9">
        <v>1701.454</v>
      </c>
    </row>
    <row r="70" spans="1:7" s="6" customFormat="1" ht="57.75" customHeight="1">
      <c r="A70" s="4" t="s">
        <v>117</v>
      </c>
      <c r="B70" s="13" t="s">
        <v>110</v>
      </c>
      <c r="C70" s="14">
        <v>1999.687</v>
      </c>
      <c r="D70" s="14">
        <v>499.92174</v>
      </c>
      <c r="E70" s="46">
        <f t="shared" si="0"/>
        <v>24.99999949992174</v>
      </c>
      <c r="F70" s="9">
        <v>2018.469</v>
      </c>
      <c r="G70" s="9">
        <v>2094.35</v>
      </c>
    </row>
    <row r="71" spans="1:7" s="6" customFormat="1" ht="24" customHeight="1">
      <c r="A71" s="4" t="s">
        <v>94</v>
      </c>
      <c r="B71" s="8" t="s">
        <v>78</v>
      </c>
      <c r="C71" s="14">
        <f>C72+C73</f>
        <v>28866.3</v>
      </c>
      <c r="D71" s="14">
        <f>D72+D73</f>
        <v>6625.001</v>
      </c>
      <c r="E71" s="46">
        <f t="shared" si="0"/>
        <v>22.950641405375823</v>
      </c>
      <c r="F71" s="14">
        <f>F72+F73</f>
        <v>26910</v>
      </c>
      <c r="G71" s="14">
        <f>G72+G73</f>
        <v>26910</v>
      </c>
    </row>
    <row r="72" spans="1:7" ht="112.5">
      <c r="A72" s="4" t="s">
        <v>95</v>
      </c>
      <c r="B72" s="18" t="s">
        <v>62</v>
      </c>
      <c r="C72" s="14">
        <v>1956.3</v>
      </c>
      <c r="D72" s="14">
        <v>425.001</v>
      </c>
      <c r="E72" s="46">
        <f t="shared" si="0"/>
        <v>21.724735470019933</v>
      </c>
      <c r="F72" s="12">
        <v>0</v>
      </c>
      <c r="G72" s="12">
        <v>0</v>
      </c>
    </row>
    <row r="73" spans="1:7" ht="112.5">
      <c r="A73" s="4" t="s">
        <v>115</v>
      </c>
      <c r="B73" s="18" t="s">
        <v>116</v>
      </c>
      <c r="C73" s="14">
        <v>26910</v>
      </c>
      <c r="D73" s="14">
        <v>6200</v>
      </c>
      <c r="E73" s="46">
        <f t="shared" si="0"/>
        <v>23.039762170196955</v>
      </c>
      <c r="F73" s="12">
        <v>26910</v>
      </c>
      <c r="G73" s="12">
        <v>26910</v>
      </c>
    </row>
    <row r="74" spans="1:7" ht="93.75">
      <c r="A74" s="4" t="s">
        <v>124</v>
      </c>
      <c r="B74" s="18" t="s">
        <v>125</v>
      </c>
      <c r="C74" s="14"/>
      <c r="D74" s="14">
        <v>845.03023</v>
      </c>
      <c r="E74" s="46"/>
      <c r="F74" s="12"/>
      <c r="G74" s="12"/>
    </row>
    <row r="75" spans="1:7" ht="18.75">
      <c r="A75" s="5"/>
      <c r="B75" s="19" t="s">
        <v>54</v>
      </c>
      <c r="C75" s="62">
        <f>C10+C38</f>
        <v>1147831.6111700002</v>
      </c>
      <c r="D75" s="62">
        <f>D10+D38</f>
        <v>222093.23820000002</v>
      </c>
      <c r="E75" s="46">
        <f t="shared" si="0"/>
        <v>19.34893899407574</v>
      </c>
      <c r="F75" s="22">
        <f>F10+F38</f>
        <v>1035487.99846</v>
      </c>
      <c r="G75" s="22">
        <f>G10+G38</f>
        <v>1074222.59486</v>
      </c>
    </row>
  </sheetData>
  <sheetProtection/>
  <mergeCells count="6">
    <mergeCell ref="A6:G6"/>
    <mergeCell ref="A51:A63"/>
    <mergeCell ref="C1:G1"/>
    <mergeCell ref="C2:G2"/>
    <mergeCell ref="C3:G3"/>
    <mergeCell ref="A5:G5"/>
  </mergeCells>
  <printOptions/>
  <pageMargins left="0.8267716535433072" right="0.15748031496062992" top="0.15748031496062992" bottom="0.2362204724409449" header="0.15748031496062992" footer="0.1574803149606299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2021-05-10T22:54:55Z</cp:lastPrinted>
  <dcterms:created xsi:type="dcterms:W3CDTF">2005-08-18T04:46:17Z</dcterms:created>
  <dcterms:modified xsi:type="dcterms:W3CDTF">2021-05-27T22:47:49Z</dcterms:modified>
  <cp:category/>
  <cp:version/>
  <cp:contentType/>
  <cp:contentStatus/>
</cp:coreProperties>
</file>